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ser Input" sheetId="1" state="visible" r:id="rId1"/>
    <sheet xmlns:r="http://schemas.openxmlformats.org/officeDocument/2006/relationships" name="Furnace Size Specs" sheetId="2" state="visible" r:id="rId2"/>
    <sheet xmlns:r="http://schemas.openxmlformats.org/officeDocument/2006/relationships" name="Capacity Calculation" sheetId="3" state="visible" r:id="rId3"/>
    <sheet xmlns:r="http://schemas.openxmlformats.org/officeDocument/2006/relationships" name="Summary 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1a3a5c"/>
      <sz val="14"/>
    </font>
    <font>
      <name val="Arial"/>
      <i val="1"/>
      <color rgb="00666666"/>
      <sz val="10"/>
    </font>
    <font>
      <name val="Arial"/>
      <b val="1"/>
      <color rgb="001a3a5c"/>
      <sz val="11"/>
    </font>
    <font>
      <name val="Arial"/>
      <b val="1"/>
      <color rgb="00ffffff"/>
      <sz val="11"/>
    </font>
    <font>
      <name val="Arial"/>
      <b val="1"/>
      <color rgb="00333333"/>
      <sz val="11"/>
    </font>
    <font>
      <name val="Arial"/>
      <color rgb="00333333"/>
      <sz val="11"/>
    </font>
    <font>
      <name val="Arial"/>
      <b val="1"/>
      <color rgb="002d5a27"/>
      <sz val="12"/>
    </font>
    <font>
      <name val="Arial"/>
      <color rgb="00888888"/>
      <sz val="10"/>
    </font>
    <font>
      <name val="Arial"/>
      <b val="1"/>
      <color rgb="001a5c2d"/>
      <sz val="11"/>
    </font>
    <font>
      <name val="Arial"/>
      <b val="1"/>
      <color rgb="001a3a5c"/>
      <sz val="12"/>
    </font>
  </fonts>
  <fills count="8">
    <fill>
      <patternFill/>
    </fill>
    <fill>
      <patternFill patternType="gray125"/>
    </fill>
    <fill>
      <patternFill patternType="solid">
        <fgColor rgb="00e8edf5"/>
        <bgColor rgb="00e8edf5"/>
      </patternFill>
    </fill>
    <fill>
      <patternFill patternType="solid">
        <fgColor rgb="001a3a5c"/>
        <bgColor rgb="001a3a5c"/>
      </patternFill>
    </fill>
    <fill>
      <patternFill patternType="solid">
        <fgColor rgb="00fff3cd"/>
        <bgColor rgb="00fff3cd"/>
      </patternFill>
    </fill>
    <fill>
      <patternFill patternType="solid">
        <fgColor rgb="00f8f9fa"/>
        <bgColor rgb="00f8f9fa"/>
      </patternFill>
    </fill>
    <fill>
      <patternFill patternType="solid">
        <fgColor rgb="00ffffff"/>
        <bgColor rgb="00ffffff"/>
      </patternFill>
    </fill>
    <fill>
      <patternFill patternType="solid">
        <fgColor rgb="00d4edda"/>
        <bgColor rgb="00d4edda"/>
      </patternFill>
    </fill>
  </fills>
  <borders count="2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pivotButton="0" quotePrefix="0" xfId="0"/>
    <xf numFmtId="0" fontId="0" fillId="2" borderId="1" pivotButton="0" quotePrefix="0" xfId="0"/>
    <xf numFmtId="0" fontId="4" fillId="3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3" fontId="6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3" fontId="6" fillId="6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left" wrapText="1"/>
    </xf>
    <xf numFmtId="3" fontId="7" fillId="7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center" vertical="center" wrapText="1"/>
    </xf>
    <xf numFmtId="0" fontId="8" fillId="0" borderId="1" applyAlignment="1" pivotButton="0" quotePrefix="0" xfId="0">
      <alignment horizontal="center" vertical="center" wrapText="1"/>
    </xf>
    <xf numFmtId="3" fontId="6" fillId="0" borderId="1" applyAlignment="1" pivotButton="0" quotePrefix="0" xfId="0">
      <alignment horizontal="center" vertical="center" wrapText="1"/>
    </xf>
    <xf numFmtId="9" fontId="7" fillId="7" borderId="1" applyAlignment="1" pivotButton="0" quotePrefix="0" xfId="0">
      <alignment horizontal="center" vertical="center" wrapText="1"/>
    </xf>
    <xf numFmtId="0" fontId="9" fillId="0" borderId="0" applyAlignment="1" pivotButton="0" quotePrefix="0" xfId="0">
      <alignment horizontal="center" wrapText="1"/>
    </xf>
    <xf numFmtId="0" fontId="10" fillId="0" borderId="0" applyAlignment="1" pivotButton="0" quotePrefix="0" xfId="0">
      <alignment horizontal="center"/>
    </xf>
    <xf numFmtId="9" fontId="6" fillId="5" borderId="1" applyAlignment="1" pivotButton="0" quotePrefix="0" xfId="0">
      <alignment horizontal="center" vertical="center" wrapText="1"/>
    </xf>
    <xf numFmtId="9" fontId="6" fillId="6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Annual Capacity vs Your Target (kg)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'Summary Dashboard'!B22</f>
            </strRef>
          </tx>
          <spPr>
            <a:ln xmlns:a="http://schemas.openxmlformats.org/drawingml/2006/main">
              <a:prstDash val="solid"/>
            </a:ln>
          </spPr>
          <cat>
            <numRef>
              <f>'Summary Dashboard'!$A$23:$A$27</f>
            </numRef>
          </cat>
          <val>
            <numRef>
              <f>'Summary Dashboard'!$B$23:$B$27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kg/year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3</row>
      <rowOff>0</rowOff>
    </from>
    <ext cx="7200000" cy="50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fff3cd"/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40" customWidth="1" min="1" max="1"/>
    <col width="18" customWidth="1" min="2" max="2"/>
    <col width="16" customWidth="1" min="3" max="3"/>
    <col width="55" customWidth="1" min="4" max="4"/>
  </cols>
  <sheetData>
    <row r="1" ht="30" customHeight="1">
      <c r="A1" s="1" t="inlineStr">
        <is>
          <t>HAOYUE Production Capacity Calculator - Target Output to Furnace Size</t>
        </is>
      </c>
    </row>
    <row r="2">
      <c r="A2" s="2" t="inlineStr">
        <is>
          <t>Enter annual target output. Yellow = user input. Green = calculated.</t>
        </is>
      </c>
    </row>
    <row r="4">
      <c r="A4" s="3" t="inlineStr">
        <is>
          <t>Production Target</t>
        </is>
      </c>
      <c r="B4" s="4" t="n"/>
      <c r="C4" s="4" t="n"/>
      <c r="D4" s="4" t="n"/>
    </row>
    <row r="5">
      <c r="A5" s="5" t="inlineStr">
        <is>
          <t>Parameter</t>
        </is>
      </c>
      <c r="B5" s="5" t="inlineStr">
        <is>
          <t>Value</t>
        </is>
      </c>
      <c r="C5" s="5" t="inlineStr">
        <is>
          <t>Unit</t>
        </is>
      </c>
      <c r="D5" s="5" t="inlineStr">
        <is>
          <t>Description</t>
        </is>
      </c>
    </row>
    <row r="6">
      <c r="A6" s="6" t="inlineStr">
        <is>
          <t>Target Annual Output</t>
        </is>
      </c>
      <c r="B6" s="7" t="n">
        <v>50000</v>
      </c>
    </row>
    <row r="7">
      <c r="A7" s="6" t="inlineStr">
        <is>
          <t>Part Material Family</t>
        </is>
      </c>
      <c r="B7" s="7" t="inlineStr">
        <is>
          <t>WC-Co Hard Alloy</t>
        </is>
      </c>
    </row>
    <row r="8">
      <c r="A8" s="6" t="inlineStr">
        <is>
          <t>Average Single Part Weight</t>
        </is>
      </c>
      <c r="B8" s="7" t="n">
        <v>100</v>
      </c>
    </row>
    <row r="9">
      <c r="A9" s="6" t="inlineStr">
        <is>
          <t>Annual Working Days</t>
        </is>
      </c>
      <c r="B9" s="7" t="n">
        <v>300</v>
      </c>
    </row>
    <row r="10">
      <c r="A10" s="6" t="inlineStr">
        <is>
          <t>Daily Shifts</t>
        </is>
      </c>
      <c r="B10" s="7" t="n">
        <v>2</v>
      </c>
    </row>
    <row r="11">
      <c r="A11" s="6" t="inlineStr">
        <is>
          <t>Hours per Shift</t>
        </is>
      </c>
      <c r="B11" s="7" t="n">
        <v>8</v>
      </c>
    </row>
  </sheetData>
  <mergeCells count="3">
    <mergeCell ref="A1:D1"/>
    <mergeCell ref="A4:D4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2d5a27"/>
    <outlinePr summaryBelow="1" summaryRight="1"/>
    <pageSetUpPr/>
  </sheetPr>
  <dimension ref="A1:M19"/>
  <sheetViews>
    <sheetView workbookViewId="0">
      <selection activeCell="A1" sqref="A1"/>
    </sheetView>
  </sheetViews>
  <sheetFormatPr baseColWidth="8" defaultRowHeight="15"/>
  <cols>
    <col width="18" customWidth="1" min="1" max="1"/>
    <col width="24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</cols>
  <sheetData>
    <row r="1" ht="30" customHeight="1">
      <c r="A1" s="1" t="inlineStr">
        <is>
          <t>HAOYUE Vacuum Furnace - Effective Working Zone Sizes &amp; Capacity Reference</t>
        </is>
      </c>
    </row>
    <row r="3">
      <c r="A3" s="5" t="inlineStr">
        <is>
          <t>Model</t>
        </is>
      </c>
      <c r="B3" s="5" t="inlineStr">
        <is>
          <t>Type</t>
        </is>
      </c>
      <c r="C3" s="5" t="inlineStr">
        <is>
          <t>Zone (WxHxL mm)</t>
        </is>
      </c>
      <c r="D3" s="5" t="inlineStr">
        <is>
          <t>Vol (L)</t>
        </is>
      </c>
      <c r="E3" s="5" t="inlineStr">
        <is>
          <t>Max T (C)</t>
        </is>
      </c>
      <c r="F3" s="5" t="inlineStr">
        <is>
          <t>Max Charge (kg)</t>
        </is>
      </c>
      <c r="G3" s="5" t="inlineStr">
        <is>
          <t>Cycle (h)</t>
        </is>
      </c>
      <c r="H3" s="5" t="inlineStr">
        <is>
          <t>Cycles/Day</t>
        </is>
      </c>
      <c r="I3" s="5" t="inlineStr">
        <is>
          <t>Daily Cap (kg)</t>
        </is>
      </c>
      <c r="J3" s="5" t="inlineStr">
        <is>
          <t>Annual Cap (kg)</t>
        </is>
      </c>
      <c r="K3" s="5" t="inlineStr">
        <is>
          <t>Prod Level</t>
        </is>
      </c>
      <c r="L3" s="5" t="inlineStr">
        <is>
          <t>kWh/Run</t>
        </is>
      </c>
      <c r="M3" s="5" t="inlineStr">
        <is>
          <t>Price (USD)</t>
        </is>
      </c>
    </row>
    <row r="4">
      <c r="A4" s="8" t="inlineStr">
        <is>
          <t>P2-20</t>
        </is>
      </c>
      <c r="B4" s="8" t="inlineStr">
        <is>
          <t>Sinter-HIP</t>
        </is>
      </c>
      <c r="C4" s="8" t="inlineStr">
        <is>
          <t>200x200x300</t>
        </is>
      </c>
      <c r="D4" s="8" t="n">
        <v>12</v>
      </c>
      <c r="E4" s="9" t="n">
        <v>1600</v>
      </c>
      <c r="F4" s="8" t="n">
        <v>20</v>
      </c>
      <c r="G4" s="8" t="n">
        <v>6</v>
      </c>
      <c r="H4" s="8" t="n">
        <v>4</v>
      </c>
      <c r="I4" s="8" t="n">
        <v>80</v>
      </c>
      <c r="J4" s="9" t="n">
        <v>24000</v>
      </c>
      <c r="K4" s="8" t="inlineStr">
        <is>
          <t>Lab</t>
        </is>
      </c>
      <c r="L4" s="9" t="n">
        <v>180</v>
      </c>
      <c r="M4" s="8" t="inlineStr">
        <is>
          <t>60K-90K</t>
        </is>
      </c>
    </row>
    <row r="5">
      <c r="A5" s="10" t="inlineStr">
        <is>
          <t>P2-40</t>
        </is>
      </c>
      <c r="B5" s="10" t="inlineStr">
        <is>
          <t>Sinter-HIP</t>
        </is>
      </c>
      <c r="C5" s="10" t="inlineStr">
        <is>
          <t>300x300x450</t>
        </is>
      </c>
      <c r="D5" s="10" t="n">
        <v>40</v>
      </c>
      <c r="E5" s="11" t="n">
        <v>1600</v>
      </c>
      <c r="F5" s="10" t="n">
        <v>60</v>
      </c>
      <c r="G5" s="10" t="n">
        <v>7</v>
      </c>
      <c r="H5" s="10" t="n">
        <v>3</v>
      </c>
      <c r="I5" s="11" t="n">
        <v>180</v>
      </c>
      <c r="J5" s="11" t="n">
        <v>54000</v>
      </c>
      <c r="K5" s="10" t="inlineStr">
        <is>
          <t>Pilot</t>
        </is>
      </c>
      <c r="L5" s="11" t="n">
        <v>250</v>
      </c>
      <c r="M5" s="10" t="inlineStr">
        <is>
          <t>95K-140K</t>
        </is>
      </c>
    </row>
    <row r="6">
      <c r="A6" s="8" t="inlineStr">
        <is>
          <t>P2-80</t>
        </is>
      </c>
      <c r="B6" s="8" t="inlineStr">
        <is>
          <t>Sinter-HIP</t>
        </is>
      </c>
      <c r="C6" s="8" t="inlineStr">
        <is>
          <t>400x400x600</t>
        </is>
      </c>
      <c r="D6" s="8" t="n">
        <v>96</v>
      </c>
      <c r="E6" s="9" t="n">
        <v>1600</v>
      </c>
      <c r="F6" s="9" t="n">
        <v>150</v>
      </c>
      <c r="G6" s="8" t="n">
        <v>7</v>
      </c>
      <c r="H6" s="8" t="n">
        <v>3</v>
      </c>
      <c r="I6" s="9" t="n">
        <v>450</v>
      </c>
      <c r="J6" s="9" t="n">
        <v>135000</v>
      </c>
      <c r="K6" s="8" t="inlineStr">
        <is>
          <t>Medium</t>
        </is>
      </c>
      <c r="L6" s="9" t="n">
        <v>350</v>
      </c>
      <c r="M6" s="8" t="inlineStr">
        <is>
          <t>150K-220K</t>
        </is>
      </c>
    </row>
    <row r="7">
      <c r="A7" s="10" t="inlineStr">
        <is>
          <t>P2-160</t>
        </is>
      </c>
      <c r="B7" s="10" t="inlineStr">
        <is>
          <t>Sinter-HIP</t>
        </is>
      </c>
      <c r="C7" s="10" t="inlineStr">
        <is>
          <t>500x500x700</t>
        </is>
      </c>
      <c r="D7" s="11" t="n">
        <v>175</v>
      </c>
      <c r="E7" s="11" t="n">
        <v>1550</v>
      </c>
      <c r="F7" s="11" t="n">
        <v>280</v>
      </c>
      <c r="G7" s="10" t="n">
        <v>8</v>
      </c>
      <c r="H7" s="10" t="n">
        <v>3</v>
      </c>
      <c r="I7" s="11" t="n">
        <v>840</v>
      </c>
      <c r="J7" s="11" t="n">
        <v>252000</v>
      </c>
      <c r="K7" s="10" t="inlineStr">
        <is>
          <t>Large</t>
        </is>
      </c>
      <c r="L7" s="11" t="n">
        <v>450</v>
      </c>
      <c r="M7" s="10" t="inlineStr">
        <is>
          <t>220K-320K</t>
        </is>
      </c>
    </row>
    <row r="8">
      <c r="A8" s="8" t="inlineStr">
        <is>
          <t>P2-300</t>
        </is>
      </c>
      <c r="B8" s="8" t="inlineStr">
        <is>
          <t>Sinter-HIP</t>
        </is>
      </c>
      <c r="C8" s="8" t="inlineStr">
        <is>
          <t>600x600x900</t>
        </is>
      </c>
      <c r="D8" s="9" t="n">
        <v>324</v>
      </c>
      <c r="E8" s="9" t="n">
        <v>1550</v>
      </c>
      <c r="F8" s="9" t="n">
        <v>500</v>
      </c>
      <c r="G8" s="8" t="n">
        <v>9</v>
      </c>
      <c r="H8" s="8" t="n">
        <v>2</v>
      </c>
      <c r="I8" s="9" t="n">
        <v>1000</v>
      </c>
      <c r="J8" s="9" t="n">
        <v>300000</v>
      </c>
      <c r="K8" s="8" t="inlineStr">
        <is>
          <t>Industrial</t>
        </is>
      </c>
      <c r="L8" s="9" t="n">
        <v>600</v>
      </c>
      <c r="M8" s="8" t="inlineStr">
        <is>
          <t>350K-500K</t>
        </is>
      </c>
    </row>
    <row r="9">
      <c r="A9" s="10" t="inlineStr">
        <is>
          <t>V2-30</t>
        </is>
      </c>
      <c r="B9" s="10" t="inlineStr">
        <is>
          <t>High Vac Sinter</t>
        </is>
      </c>
      <c r="C9" s="10" t="inlineStr">
        <is>
          <t>250x250x400</t>
        </is>
      </c>
      <c r="D9" s="10" t="n">
        <v>25</v>
      </c>
      <c r="E9" s="11" t="n">
        <v>1600</v>
      </c>
      <c r="F9" s="10" t="n">
        <v>30</v>
      </c>
      <c r="G9" s="10" t="n">
        <v>5</v>
      </c>
      <c r="H9" s="10" t="n">
        <v>4</v>
      </c>
      <c r="I9" s="11" t="n">
        <v>120</v>
      </c>
      <c r="J9" s="11" t="n">
        <v>36000</v>
      </c>
      <c r="K9" s="10" t="inlineStr">
        <is>
          <t>Lab</t>
        </is>
      </c>
      <c r="L9" s="11" t="n">
        <v>110</v>
      </c>
      <c r="M9" s="10" t="inlineStr">
        <is>
          <t>50K-80K</t>
        </is>
      </c>
    </row>
    <row r="10">
      <c r="A10" s="8" t="inlineStr">
        <is>
          <t>V2-60</t>
        </is>
      </c>
      <c r="B10" s="8" t="inlineStr">
        <is>
          <t>High Vac Sinter</t>
        </is>
      </c>
      <c r="C10" s="8" t="inlineStr">
        <is>
          <t>350x350x500</t>
        </is>
      </c>
      <c r="D10" s="8" t="n">
        <v>61</v>
      </c>
      <c r="E10" s="9" t="n">
        <v>1600</v>
      </c>
      <c r="F10" s="8" t="n">
        <v>80</v>
      </c>
      <c r="G10" s="8" t="n">
        <v>5</v>
      </c>
      <c r="H10" s="8" t="n">
        <v>4</v>
      </c>
      <c r="I10" s="9" t="n">
        <v>320</v>
      </c>
      <c r="J10" s="9" t="n">
        <v>96000</v>
      </c>
      <c r="K10" s="8" t="inlineStr">
        <is>
          <t>Pilot</t>
        </is>
      </c>
      <c r="L10" s="9" t="n">
        <v>150</v>
      </c>
      <c r="M10" s="8" t="inlineStr">
        <is>
          <t>80K-120K</t>
        </is>
      </c>
    </row>
    <row r="11">
      <c r="A11" s="10" t="inlineStr">
        <is>
          <t>V2-120</t>
        </is>
      </c>
      <c r="B11" s="10" t="inlineStr">
        <is>
          <t>High Vac Sinter</t>
        </is>
      </c>
      <c r="C11" s="10" t="inlineStr">
        <is>
          <t>450x450x600</t>
        </is>
      </c>
      <c r="D11" s="11" t="n">
        <v>121</v>
      </c>
      <c r="E11" s="11" t="n">
        <v>1600</v>
      </c>
      <c r="F11" s="11" t="n">
        <v>180</v>
      </c>
      <c r="G11" s="10" t="n">
        <v>6</v>
      </c>
      <c r="H11" s="10" t="n">
        <v>4</v>
      </c>
      <c r="I11" s="11" t="n">
        <v>720</v>
      </c>
      <c r="J11" s="11" t="n">
        <v>216000</v>
      </c>
      <c r="K11" s="10" t="inlineStr">
        <is>
          <t>Medium</t>
        </is>
      </c>
      <c r="L11" s="11" t="n">
        <v>200</v>
      </c>
      <c r="M11" s="10" t="inlineStr">
        <is>
          <t>130K-190K</t>
        </is>
      </c>
    </row>
    <row r="12">
      <c r="A12" s="8" t="inlineStr">
        <is>
          <t>V2-200</t>
        </is>
      </c>
      <c r="B12" s="8" t="inlineStr">
        <is>
          <t>High Vac Sinter</t>
        </is>
      </c>
      <c r="C12" s="8" t="inlineStr">
        <is>
          <t>550x550x700</t>
        </is>
      </c>
      <c r="D12" s="9" t="n">
        <v>211</v>
      </c>
      <c r="E12" s="9" t="n">
        <v>1550</v>
      </c>
      <c r="F12" s="9" t="n">
        <v>320</v>
      </c>
      <c r="G12" s="8" t="n">
        <v>6</v>
      </c>
      <c r="H12" s="8" t="n">
        <v>3</v>
      </c>
      <c r="I12" s="9" t="n">
        <v>960</v>
      </c>
      <c r="J12" s="9" t="n">
        <v>288000</v>
      </c>
      <c r="K12" s="8" t="inlineStr">
        <is>
          <t>Large</t>
        </is>
      </c>
      <c r="L12" s="9" t="n">
        <v>280</v>
      </c>
      <c r="M12" s="8" t="inlineStr">
        <is>
          <t>200K-290K</t>
        </is>
      </c>
    </row>
    <row r="13">
      <c r="A13" s="10" t="inlineStr">
        <is>
          <t>S-10</t>
        </is>
      </c>
      <c r="B13" s="10" t="inlineStr">
        <is>
          <t>SPS</t>
        </is>
      </c>
      <c r="C13" s="10" t="inlineStr">
        <is>
          <t>100x100x150</t>
        </is>
      </c>
      <c r="D13" s="10" t="n">
        <v>1.5</v>
      </c>
      <c r="E13" s="11" t="n">
        <v>2200</v>
      </c>
      <c r="F13" s="10" t="n">
        <v>5</v>
      </c>
      <c r="G13" s="10" t="n">
        <v>1.5</v>
      </c>
      <c r="H13" s="10" t="n">
        <v>8</v>
      </c>
      <c r="I13" s="10" t="n">
        <v>40</v>
      </c>
      <c r="J13" s="11" t="n">
        <v>12000</v>
      </c>
      <c r="K13" s="10" t="inlineStr">
        <is>
          <t>R&amp;D Lab</t>
        </is>
      </c>
      <c r="L13" s="11" t="n">
        <v>220</v>
      </c>
      <c r="M13" s="10" t="inlineStr">
        <is>
          <t>150K-250K</t>
        </is>
      </c>
    </row>
    <row r="14">
      <c r="A14" s="8" t="inlineStr">
        <is>
          <t>S-30</t>
        </is>
      </c>
      <c r="B14" s="8" t="inlineStr">
        <is>
          <t>SPS</t>
        </is>
      </c>
      <c r="C14" s="8" t="inlineStr">
        <is>
          <t>200x200x250</t>
        </is>
      </c>
      <c r="D14" s="8" t="n">
        <v>10</v>
      </c>
      <c r="E14" s="9" t="n">
        <v>2000</v>
      </c>
      <c r="F14" s="8" t="n">
        <v>30</v>
      </c>
      <c r="G14" s="8" t="n">
        <v>2</v>
      </c>
      <c r="H14" s="8" t="n">
        <v>6</v>
      </c>
      <c r="I14" s="9" t="n">
        <v>180</v>
      </c>
      <c r="J14" s="9" t="n">
        <v>54000</v>
      </c>
      <c r="K14" s="8" t="inlineStr">
        <is>
          <t>Pilot</t>
        </is>
      </c>
      <c r="L14" s="9" t="n">
        <v>300</v>
      </c>
      <c r="M14" s="8" t="inlineStr">
        <is>
          <t>200K-350K</t>
        </is>
      </c>
    </row>
    <row r="15">
      <c r="A15" s="10" t="inlineStr">
        <is>
          <t>D2-30</t>
        </is>
      </c>
      <c r="B15" s="10" t="inlineStr">
        <is>
          <t>Debinding</t>
        </is>
      </c>
      <c r="C15" s="10" t="inlineStr">
        <is>
          <t>350x350x500</t>
        </is>
      </c>
      <c r="D15" s="10" t="n">
        <v>61</v>
      </c>
      <c r="E15" s="11" t="n">
        <v>800</v>
      </c>
      <c r="F15" s="10" t="n">
        <v>30</v>
      </c>
      <c r="G15" s="10" t="n">
        <v>12</v>
      </c>
      <c r="H15" s="10" t="n">
        <v>2</v>
      </c>
      <c r="I15" s="10" t="n">
        <v>60</v>
      </c>
      <c r="J15" s="11" t="n">
        <v>18000</v>
      </c>
      <c r="K15" s="10" t="inlineStr">
        <is>
          <t>Pilot</t>
        </is>
      </c>
      <c r="L15" s="10" t="n">
        <v>60</v>
      </c>
      <c r="M15" s="10" t="inlineStr">
        <is>
          <t>40K-70K</t>
        </is>
      </c>
    </row>
    <row r="16">
      <c r="A16" s="8" t="inlineStr">
        <is>
          <t>D2-80</t>
        </is>
      </c>
      <c r="B16" s="8" t="inlineStr">
        <is>
          <t>Debinding</t>
        </is>
      </c>
      <c r="C16" s="8" t="inlineStr">
        <is>
          <t>450x450x600</t>
        </is>
      </c>
      <c r="D16" s="9" t="n">
        <v>121</v>
      </c>
      <c r="E16" s="9" t="n">
        <v>800</v>
      </c>
      <c r="F16" s="8" t="n">
        <v>80</v>
      </c>
      <c r="G16" s="8" t="n">
        <v>14</v>
      </c>
      <c r="H16" s="8" t="n">
        <v>1.5</v>
      </c>
      <c r="I16" s="9" t="n">
        <v>120</v>
      </c>
      <c r="J16" s="9" t="n">
        <v>36000</v>
      </c>
      <c r="K16" s="8" t="inlineStr">
        <is>
          <t>Medium</t>
        </is>
      </c>
      <c r="L16" s="8" t="n">
        <v>80</v>
      </c>
      <c r="M16" s="8" t="inlineStr">
        <is>
          <t>60K-100K</t>
        </is>
      </c>
    </row>
    <row r="17">
      <c r="A17" s="10" t="inlineStr">
        <is>
          <t>G2-50</t>
        </is>
      </c>
      <c r="B17" s="10" t="inlineStr">
        <is>
          <t>Graphitization</t>
        </is>
      </c>
      <c r="C17" s="10" t="inlineStr">
        <is>
          <t>400x400x600</t>
        </is>
      </c>
      <c r="D17" s="10" t="n">
        <v>96</v>
      </c>
      <c r="E17" s="11" t="n">
        <v>2600</v>
      </c>
      <c r="F17" s="10" t="n">
        <v>50</v>
      </c>
      <c r="G17" s="10" t="n">
        <v>12</v>
      </c>
      <c r="H17" s="10" t="n">
        <v>2</v>
      </c>
      <c r="I17" s="10" t="n">
        <v>100</v>
      </c>
      <c r="J17" s="11" t="n">
        <v>30000</v>
      </c>
      <c r="K17" s="10" t="inlineStr">
        <is>
          <t>Pilot</t>
        </is>
      </c>
      <c r="L17" s="11" t="n">
        <v>260</v>
      </c>
      <c r="M17" s="10" t="inlineStr">
        <is>
          <t>180K-280K</t>
        </is>
      </c>
    </row>
    <row r="19">
      <c r="A19" s="12" t="inlineStr">
        <is>
          <t>Note: Annual capacity based on typical cycle times and 300 working days. Actual capacity varies with load size and cycle parameters.</t>
        </is>
      </c>
    </row>
  </sheetData>
  <mergeCells count="2">
    <mergeCell ref="A19:M19"/>
    <mergeCell ref="A1:M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d4edda"/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16" customWidth="1" min="3" max="3"/>
    <col width="50" customWidth="1" min="4" max="4"/>
  </cols>
  <sheetData>
    <row r="1" ht="30" customHeight="1">
      <c r="A1" s="1" t="inlineStr">
        <is>
          <t>Capacity Back-Calculation - Auto-Calculated Results</t>
        </is>
      </c>
    </row>
    <row r="2">
      <c r="A2" s="2" t="inlineStr">
        <is>
          <t>Based on your target annual output, the calculator determines the minimum furnace size required.</t>
        </is>
      </c>
    </row>
    <row r="4">
      <c r="A4" s="3" t="inlineStr">
        <is>
          <t>Step 1: Required Production Rate</t>
        </is>
      </c>
      <c r="B4" s="4" t="n"/>
      <c r="C4" s="4" t="n"/>
      <c r="D4" s="4" t="n"/>
    </row>
    <row r="5">
      <c r="A5" s="5" t="inlineStr">
        <is>
          <t>Parameter</t>
        </is>
      </c>
      <c r="B5" s="5" t="inlineStr">
        <is>
          <t>Value</t>
        </is>
      </c>
      <c r="C5" s="5" t="inlineStr">
        <is>
          <t>Unit</t>
        </is>
      </c>
      <c r="D5" s="5" t="inlineStr">
        <is>
          <t>Source</t>
        </is>
      </c>
    </row>
    <row r="6">
      <c r="A6" s="6" t="inlineStr">
        <is>
          <t>Total Annual Output Required</t>
        </is>
      </c>
      <c r="B6" s="13">
        <f>'User Input'!B6</f>
        <v/>
      </c>
      <c r="C6" s="14" t="inlineStr">
        <is>
          <t>kg</t>
        </is>
      </c>
      <c r="D6" s="15" t="inlineStr">
        <is>
          <t>User input - target</t>
        </is>
      </c>
    </row>
    <row r="7">
      <c r="A7" s="6" t="inlineStr">
        <is>
          <t>Total Annual Parts</t>
        </is>
      </c>
      <c r="B7" s="13">
        <f>'User Input'!B6*1000/'User Input'!B8</f>
        <v/>
      </c>
      <c r="C7" s="14" t="inlineStr">
        <is>
          <t>pieces</t>
        </is>
      </c>
      <c r="D7" s="15" t="inlineStr">
        <is>
          <t>Annual kg x 1000 / part weight (g)</t>
        </is>
      </c>
    </row>
    <row r="8">
      <c r="A8" s="6" t="inlineStr">
        <is>
          <t>Daily Output Rate</t>
        </is>
      </c>
      <c r="B8" s="13">
        <f>B7/'User Input'!B9</f>
        <v/>
      </c>
      <c r="C8" s="14" t="inlineStr">
        <is>
          <t>kg/day</t>
        </is>
      </c>
      <c r="D8" s="15" t="inlineStr">
        <is>
          <t>Annual output / working days</t>
        </is>
      </c>
    </row>
    <row r="9">
      <c r="A9" s="6" t="inlineStr">
        <is>
          <t>Available Production Hours/Day</t>
        </is>
      </c>
      <c r="B9" s="13">
        <f>'User Input'!B10*'User Input'!B11</f>
        <v/>
      </c>
      <c r="C9" s="14" t="inlineStr">
        <is>
          <t>hours</t>
        </is>
      </c>
      <c r="D9" s="15" t="inlineStr">
        <is>
          <t>Shifts x hours/shift</t>
        </is>
      </c>
    </row>
    <row r="10">
      <c r="A10" s="6" t="inlineStr">
        <is>
          <t>Required Output per Operating Hour</t>
        </is>
      </c>
      <c r="B10" s="13">
        <f>B9/B12</f>
        <v/>
      </c>
      <c r="C10" s="14" t="inlineStr">
        <is>
          <t>kg/hour</t>
        </is>
      </c>
      <c r="D10" s="15" t="inlineStr">
        <is>
          <t>Daily output / available hours</t>
        </is>
      </c>
    </row>
    <row r="11">
      <c r="A11" s="6" t="inlineStr">
        <is>
          <t>Estimated Output per Cycle (7h avg)</t>
        </is>
      </c>
      <c r="B11" s="13">
        <f>B13*7</f>
        <v/>
      </c>
      <c r="C11" s="14" t="inlineStr">
        <is>
          <t>kg/cycle</t>
        </is>
      </c>
      <c r="D11" s="15" t="inlineStr">
        <is>
          <t>Required kg/hour x typical 7h cycle</t>
        </is>
      </c>
    </row>
    <row r="12">
      <c r="A12" s="6" t="inlineStr">
        <is>
          <t>Minimum Charge Capacity Needed</t>
        </is>
      </c>
      <c r="B12" s="13">
        <f>B14*1.15</f>
        <v/>
      </c>
      <c r="C12" s="14" t="inlineStr">
        <is>
          <t>kg</t>
        </is>
      </c>
      <c r="D12" s="15" t="inlineStr">
        <is>
          <t>Add 15% safety margin for loading efficiency</t>
        </is>
      </c>
    </row>
    <row r="14">
      <c r="A14" s="3" t="inlineStr">
        <is>
          <t>Step 2: Furnace Model Matching (Sorted by Best Fit)</t>
        </is>
      </c>
      <c r="B14" s="4" t="n"/>
      <c r="C14" s="4" t="n"/>
      <c r="D14" s="4" t="n"/>
    </row>
    <row r="15">
      <c r="A15" s="5" t="inlineStr">
        <is>
          <t>Furnace Model</t>
        </is>
      </c>
      <c r="B15" s="5" t="inlineStr">
        <is>
          <t>Max Charge (kg)</t>
        </is>
      </c>
      <c r="C15" s="5" t="inlineStr">
        <is>
          <t>Annual Capacity (kg)</t>
        </is>
      </c>
      <c r="D15" s="5" t="inlineStr">
        <is>
          <t>Utilization (Target/Capacity)</t>
        </is>
      </c>
    </row>
    <row r="16">
      <c r="A16" s="14" t="inlineStr">
        <is>
          <t>P2-20 (Sinter-HIP)</t>
        </is>
      </c>
      <c r="B16" s="14" t="n">
        <v>20</v>
      </c>
      <c r="C16" s="16" t="n">
        <v>24000</v>
      </c>
      <c r="D16" s="17">
        <f>'User Input'!B6/'Furnace Size Specs'!J4</f>
        <v/>
      </c>
    </row>
    <row r="17">
      <c r="A17" s="14" t="inlineStr">
        <is>
          <t>P2-40 (Sinter-HIP)</t>
        </is>
      </c>
      <c r="B17" s="14" t="n">
        <v>60</v>
      </c>
      <c r="C17" s="16" t="n">
        <v>54000</v>
      </c>
      <c r="D17" s="17">
        <f>'User Input'!B6/'Furnace Size Specs'!J5</f>
        <v/>
      </c>
    </row>
    <row r="18">
      <c r="A18" s="14" t="inlineStr">
        <is>
          <t>P2-80 (Sinter-HIP)</t>
        </is>
      </c>
      <c r="B18" s="14" t="n">
        <v>150</v>
      </c>
      <c r="C18" s="16" t="n">
        <v>135000</v>
      </c>
      <c r="D18" s="17">
        <f>'User Input'!B6/'Furnace Size Specs'!J6</f>
        <v/>
      </c>
    </row>
    <row r="19">
      <c r="A19" s="14" t="inlineStr">
        <is>
          <t>P2-160 (Sinter-HIP)</t>
        </is>
      </c>
      <c r="B19" s="14" t="n">
        <v>280</v>
      </c>
      <c r="C19" s="16" t="n">
        <v>252000</v>
      </c>
      <c r="D19" s="17">
        <f>'User Input'!B6/'Furnace Size Specs'!J7</f>
        <v/>
      </c>
    </row>
    <row r="20">
      <c r="A20" s="14" t="inlineStr">
        <is>
          <t>P2-300 (Sinter-HIP)</t>
        </is>
      </c>
      <c r="B20" s="14" t="n">
        <v>500</v>
      </c>
      <c r="C20" s="16" t="n">
        <v>300000</v>
      </c>
      <c r="D20" s="17">
        <f>'User Input'!B6/'Furnace Size Specs'!J8</f>
        <v/>
      </c>
    </row>
    <row r="21">
      <c r="A21" s="14" t="inlineStr">
        <is>
          <t>V2-30 (High Vac Sinter)</t>
        </is>
      </c>
      <c r="B21" s="14" t="n">
        <v>30</v>
      </c>
      <c r="C21" s="16" t="n">
        <v>36000</v>
      </c>
      <c r="D21" s="17">
        <f>'User Input'!B6/'Furnace Size Specs'!J9</f>
        <v/>
      </c>
    </row>
    <row r="22">
      <c r="A22" s="14" t="inlineStr">
        <is>
          <t>V2-60 (High Vac Sinter)</t>
        </is>
      </c>
      <c r="B22" s="14" t="n">
        <v>80</v>
      </c>
      <c r="C22" s="16" t="n">
        <v>96000</v>
      </c>
      <c r="D22" s="17">
        <f>'User Input'!B6/'Furnace Size Specs'!J10</f>
        <v/>
      </c>
    </row>
    <row r="23">
      <c r="A23" s="14" t="inlineStr">
        <is>
          <t>V2-120 (High Vac Sinter)</t>
        </is>
      </c>
      <c r="B23" s="14" t="n">
        <v>180</v>
      </c>
      <c r="C23" s="16" t="n">
        <v>216000</v>
      </c>
      <c r="D23" s="17">
        <f>'User Input'!B6/'Furnace Size Specs'!J11</f>
        <v/>
      </c>
    </row>
    <row r="24">
      <c r="A24" s="14" t="inlineStr">
        <is>
          <t>V2-200 (High Vac Sinter)</t>
        </is>
      </c>
      <c r="B24" s="14" t="n">
        <v>320</v>
      </c>
      <c r="C24" s="16" t="n">
        <v>288000</v>
      </c>
      <c r="D24" s="17">
        <f>'User Input'!B6/'Furnace Size Specs'!J12</f>
        <v/>
      </c>
    </row>
    <row r="25">
      <c r="A25" s="14" t="inlineStr">
        <is>
          <t>S-10 (SPS)</t>
        </is>
      </c>
      <c r="B25" s="14" t="n">
        <v>5</v>
      </c>
      <c r="C25" s="16" t="n">
        <v>12000</v>
      </c>
      <c r="D25" s="17">
        <f>'User Input'!B6/'Furnace Size Specs'!J13</f>
        <v/>
      </c>
    </row>
    <row r="26">
      <c r="A26" s="14" t="inlineStr">
        <is>
          <t>S-30 (SPS)</t>
        </is>
      </c>
      <c r="B26" s="14" t="n">
        <v>30</v>
      </c>
      <c r="C26" s="16" t="n">
        <v>54000</v>
      </c>
      <c r="D26" s="17">
        <f>'User Input'!B6/'Furnace Size Specs'!J14</f>
        <v/>
      </c>
    </row>
    <row r="27">
      <c r="A27" s="14" t="inlineStr">
        <is>
          <t>D2-30 (Debinding)</t>
        </is>
      </c>
      <c r="B27" s="14" t="n">
        <v>30</v>
      </c>
      <c r="C27" s="16" t="n">
        <v>18000</v>
      </c>
      <c r="D27" s="17">
        <f>'User Input'!B6/'Furnace Size Specs'!J15</f>
        <v/>
      </c>
    </row>
    <row r="28">
      <c r="A28" s="14" t="inlineStr">
        <is>
          <t>D2-80 (Debinding)</t>
        </is>
      </c>
      <c r="B28" s="14" t="n">
        <v>80</v>
      </c>
      <c r="C28" s="16" t="n">
        <v>36000</v>
      </c>
      <c r="D28" s="17">
        <f>'User Input'!B6/'Furnace Size Specs'!J16</f>
        <v/>
      </c>
    </row>
    <row r="29">
      <c r="A29" s="14" t="inlineStr">
        <is>
          <t>G2-50 (Graphitization)</t>
        </is>
      </c>
      <c r="B29" s="14" t="n">
        <v>50</v>
      </c>
      <c r="C29" s="16" t="n">
        <v>30000</v>
      </c>
      <c r="D29" s="17">
        <f>'User Input'!B6/'Furnace Size Specs'!J17</f>
        <v/>
      </c>
    </row>
    <row r="31">
      <c r="A31" s="18" t="inlineStr">
        <is>
          <t>Recommended: Look for Utilization Rate between 60%-120%. Below 60% = over-sized. Above 120% = under-sized. See Summary Dashboard.</t>
        </is>
      </c>
    </row>
  </sheetData>
  <mergeCells count="5">
    <mergeCell ref="A1:D1"/>
    <mergeCell ref="A31:D31"/>
    <mergeCell ref="A4:D4"/>
    <mergeCell ref="A2:D2"/>
    <mergeCell ref="A14:D1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1a3a5c"/>
    <outlinePr summaryBelow="1" summaryRight="1"/>
    <pageSetUpPr/>
  </sheetPr>
  <dimension ref="A1:F27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20" customWidth="1" min="3" max="3"/>
    <col width="18" customWidth="1" min="4" max="4"/>
    <col width="16" customWidth="1" min="5" max="5"/>
    <col width="20" customWidth="1" min="6" max="6"/>
  </cols>
  <sheetData>
    <row r="1" ht="30" customHeight="1">
      <c r="A1" s="1" t="inlineStr">
        <is>
          <t>Capacity Planning - Summary Dashboard</t>
        </is>
      </c>
    </row>
    <row r="2">
      <c r="A2" s="19" t="inlineStr">
        <is>
          <t>Recommended Furnace Models Ranked by Capacity Match</t>
        </is>
      </c>
    </row>
    <row r="4">
      <c r="A4" s="5" t="inlineStr">
        <is>
          <t>Furnace Model</t>
        </is>
      </c>
      <c r="B4" s="5" t="inlineStr">
        <is>
          <t>Max Charge (kg)</t>
        </is>
      </c>
      <c r="C4" s="5" t="inlineStr">
        <is>
          <t>Annual Capacity (kg)</t>
        </is>
      </c>
      <c r="D4" s="5" t="inlineStr">
        <is>
          <t>Utilization Rate</t>
        </is>
      </c>
      <c r="E4" s="5" t="inlineStr">
        <is>
          <t>Recommendation</t>
        </is>
      </c>
      <c r="F4" s="5" t="inlineStr">
        <is>
          <t>Notes</t>
        </is>
      </c>
    </row>
    <row r="5">
      <c r="A5" s="14" t="inlineStr">
        <is>
          <t>P2-20</t>
        </is>
      </c>
      <c r="B5" s="14" t="n">
        <v>20</v>
      </c>
      <c r="C5" s="16" t="n">
        <v>24000</v>
      </c>
      <c r="D5" s="20">
        <f>'User Input'!B6/'Furnace Size Specs'!J4</f>
        <v/>
      </c>
      <c r="E5" s="14">
        <f>IF(D5&gt;0.9,"IDEAL",IF(D5&gt;0.6,"GOOD FIT",IF(D5&gt;1.2,"UNDER-SIZED","OVER-SIZED")))</f>
        <v/>
      </c>
      <c r="F5" s="14" t="n">
        <v>180</v>
      </c>
    </row>
    <row r="6">
      <c r="A6" s="14" t="inlineStr">
        <is>
          <t>P2-40</t>
        </is>
      </c>
      <c r="B6" s="14" t="n">
        <v>60</v>
      </c>
      <c r="C6" s="16" t="n">
        <v>54000</v>
      </c>
      <c r="D6" s="21">
        <f>'User Input'!B6/'Furnace Size Specs'!J5</f>
        <v/>
      </c>
      <c r="E6" s="14">
        <f>IF(D6&gt;0.9,"IDEAL",IF(D6&gt;0.6,"GOOD FIT",IF(D6&gt;1.2,"UNDER-SIZED","OVER-SIZED")))</f>
        <v/>
      </c>
      <c r="F6" s="14" t="n">
        <v>250</v>
      </c>
    </row>
    <row r="7">
      <c r="A7" s="14" t="inlineStr">
        <is>
          <t>P2-80</t>
        </is>
      </c>
      <c r="B7" s="14" t="n">
        <v>150</v>
      </c>
      <c r="C7" s="16" t="n">
        <v>135000</v>
      </c>
      <c r="D7" s="20">
        <f>'User Input'!B6/'Furnace Size Specs'!J6</f>
        <v/>
      </c>
      <c r="E7" s="14">
        <f>IF(D7&gt;0.9,"IDEAL",IF(D7&gt;0.6,"GOOD FIT",IF(D7&gt;1.2,"UNDER-SIZED","OVER-SIZED")))</f>
        <v/>
      </c>
      <c r="F7" s="14" t="n">
        <v>350</v>
      </c>
    </row>
    <row r="8">
      <c r="A8" s="14" t="inlineStr">
        <is>
          <t>P2-160</t>
        </is>
      </c>
      <c r="B8" s="14" t="n">
        <v>280</v>
      </c>
      <c r="C8" s="16" t="n">
        <v>252000</v>
      </c>
      <c r="D8" s="21">
        <f>'User Input'!B6/'Furnace Size Specs'!J7</f>
        <v/>
      </c>
      <c r="E8" s="14">
        <f>IF(D8&gt;0.9,"IDEAL",IF(D8&gt;0.6,"GOOD FIT",IF(D8&gt;1.2,"UNDER-SIZED","OVER-SIZED")))</f>
        <v/>
      </c>
      <c r="F8" s="14" t="n">
        <v>450</v>
      </c>
    </row>
    <row r="9">
      <c r="A9" s="14" t="inlineStr">
        <is>
          <t>P2-300</t>
        </is>
      </c>
      <c r="B9" s="14" t="n">
        <v>500</v>
      </c>
      <c r="C9" s="16" t="n">
        <v>300000</v>
      </c>
      <c r="D9" s="20">
        <f>'User Input'!B6/'Furnace Size Specs'!J8</f>
        <v/>
      </c>
      <c r="E9" s="14">
        <f>IF(D9&gt;0.9,"IDEAL",IF(D9&gt;0.6,"GOOD FIT",IF(D9&gt;1.2,"UNDER-SIZED","OVER-SIZED")))</f>
        <v/>
      </c>
      <c r="F9" s="14" t="n">
        <v>600</v>
      </c>
    </row>
    <row r="10">
      <c r="A10" s="14" t="inlineStr">
        <is>
          <t>V2-30</t>
        </is>
      </c>
      <c r="B10" s="14" t="n">
        <v>30</v>
      </c>
      <c r="C10" s="16" t="n">
        <v>36000</v>
      </c>
      <c r="D10" s="21">
        <f>'User Input'!B6/'Furnace Size Specs'!J9</f>
        <v/>
      </c>
      <c r="E10" s="14">
        <f>IF(D10&gt;0.9,"IDEAL",IF(D10&gt;0.6,"GOOD FIT",IF(D10&gt;1.2,"UNDER-SIZED","OVER-SIZED")))</f>
        <v/>
      </c>
      <c r="F10" s="14" t="n">
        <v>110</v>
      </c>
    </row>
    <row r="11">
      <c r="A11" s="14" t="inlineStr">
        <is>
          <t>V2-60</t>
        </is>
      </c>
      <c r="B11" s="14" t="n">
        <v>80</v>
      </c>
      <c r="C11" s="16" t="n">
        <v>96000</v>
      </c>
      <c r="D11" s="20">
        <f>'User Input'!B6/'Furnace Size Specs'!J10</f>
        <v/>
      </c>
      <c r="E11" s="14">
        <f>IF(D11&gt;0.9,"IDEAL",IF(D11&gt;0.6,"GOOD FIT",IF(D11&gt;1.2,"UNDER-SIZED","OVER-SIZED")))</f>
        <v/>
      </c>
      <c r="F11" s="14" t="n">
        <v>150</v>
      </c>
    </row>
    <row r="12">
      <c r="A12" s="14" t="inlineStr">
        <is>
          <t>V2-120</t>
        </is>
      </c>
      <c r="B12" s="14" t="n">
        <v>180</v>
      </c>
      <c r="C12" s="16" t="n">
        <v>216000</v>
      </c>
      <c r="D12" s="21">
        <f>'User Input'!B6/'Furnace Size Specs'!J11</f>
        <v/>
      </c>
      <c r="E12" s="14">
        <f>IF(D12&gt;0.9,"IDEAL",IF(D12&gt;0.6,"GOOD FIT",IF(D12&gt;1.2,"UNDER-SIZED","OVER-SIZED")))</f>
        <v/>
      </c>
      <c r="F12" s="14" t="n">
        <v>200</v>
      </c>
    </row>
    <row r="13">
      <c r="A13" s="14" t="inlineStr">
        <is>
          <t>V2-200</t>
        </is>
      </c>
      <c r="B13" s="14" t="n">
        <v>320</v>
      </c>
      <c r="C13" s="16" t="n">
        <v>288000</v>
      </c>
      <c r="D13" s="20">
        <f>'User Input'!B6/'Furnace Size Specs'!J12</f>
        <v/>
      </c>
      <c r="E13" s="14">
        <f>IF(D13&gt;0.9,"IDEAL",IF(D13&gt;0.6,"GOOD FIT",IF(D13&gt;1.2,"UNDER-SIZED","OVER-SIZED")))</f>
        <v/>
      </c>
      <c r="F13" s="14" t="n">
        <v>280</v>
      </c>
    </row>
    <row r="14">
      <c r="A14" s="14" t="inlineStr">
        <is>
          <t>S-10</t>
        </is>
      </c>
      <c r="B14" s="14" t="n">
        <v>5</v>
      </c>
      <c r="C14" s="16" t="n">
        <v>12000</v>
      </c>
      <c r="D14" s="21">
        <f>'User Input'!B6/'Furnace Size Specs'!J13</f>
        <v/>
      </c>
      <c r="E14" s="14">
        <f>IF(D14&gt;0.9,"IDEAL",IF(D14&gt;0.6,"GOOD FIT",IF(D14&gt;1.2,"UNDER-SIZED","OVER-SIZED")))</f>
        <v/>
      </c>
      <c r="F14" s="14" t="n">
        <v>220</v>
      </c>
    </row>
    <row r="15">
      <c r="A15" s="14" t="inlineStr">
        <is>
          <t>S-30</t>
        </is>
      </c>
      <c r="B15" s="14" t="n">
        <v>30</v>
      </c>
      <c r="C15" s="16" t="n">
        <v>54000</v>
      </c>
      <c r="D15" s="20">
        <f>'User Input'!B6/'Furnace Size Specs'!J14</f>
        <v/>
      </c>
      <c r="E15" s="14">
        <f>IF(D15&gt;0.9,"IDEAL",IF(D15&gt;0.6,"GOOD FIT",IF(D15&gt;1.2,"UNDER-SIZED","OVER-SIZED")))</f>
        <v/>
      </c>
      <c r="F15" s="14" t="n">
        <v>300</v>
      </c>
    </row>
    <row r="16">
      <c r="A16" s="14" t="inlineStr">
        <is>
          <t>D2-30</t>
        </is>
      </c>
      <c r="B16" s="14" t="n">
        <v>30</v>
      </c>
      <c r="C16" s="16" t="n">
        <v>18000</v>
      </c>
      <c r="D16" s="21">
        <f>'User Input'!B6/'Furnace Size Specs'!J15</f>
        <v/>
      </c>
      <c r="E16" s="14">
        <f>IF(D16&gt;0.9,"IDEAL",IF(D16&gt;0.6,"GOOD FIT",IF(D16&gt;1.2,"UNDER-SIZED","OVER-SIZED")))</f>
        <v/>
      </c>
      <c r="F16" s="14" t="n">
        <v>60</v>
      </c>
    </row>
    <row r="17">
      <c r="A17" s="14" t="inlineStr">
        <is>
          <t>D2-80</t>
        </is>
      </c>
      <c r="B17" s="14" t="n">
        <v>80</v>
      </c>
      <c r="C17" s="16" t="n">
        <v>36000</v>
      </c>
      <c r="D17" s="20">
        <f>'User Input'!B6/'Furnace Size Specs'!J16</f>
        <v/>
      </c>
      <c r="E17" s="14">
        <f>IF(D17&gt;0.9,"IDEAL",IF(D17&gt;0.6,"GOOD FIT",IF(D17&gt;1.2,"UNDER-SIZED","OVER-SIZED")))</f>
        <v/>
      </c>
      <c r="F17" s="14" t="n">
        <v>80</v>
      </c>
    </row>
    <row r="18">
      <c r="A18" s="14" t="inlineStr">
        <is>
          <t>G2-50</t>
        </is>
      </c>
      <c r="B18" s="14" t="n">
        <v>50</v>
      </c>
      <c r="C18" s="16" t="n">
        <v>30000</v>
      </c>
      <c r="D18" s="21">
        <f>'User Input'!B6/'Furnace Size Specs'!J17</f>
        <v/>
      </c>
      <c r="E18" s="14">
        <f>IF(D18&gt;0.9,"IDEAL",IF(D18&gt;0.6,"GOOD FIT",IF(D18&gt;1.2,"UNDER-SIZED","OVER-SIZED")))</f>
        <v/>
      </c>
      <c r="F18" s="14" t="n">
        <v>260</v>
      </c>
    </row>
    <row r="22">
      <c r="A22" s="6" t="inlineStr">
        <is>
          <t>Legend</t>
        </is>
      </c>
    </row>
    <row r="23">
      <c r="A23" s="14" t="inlineStr">
        <is>
          <t>Your Target</t>
        </is>
      </c>
      <c r="B23" s="14">
        <f>'User Input'!B6</f>
        <v/>
      </c>
    </row>
    <row r="24">
      <c r="A24" s="14" t="inlineStr">
        <is>
          <t>P2-80 Medium</t>
        </is>
      </c>
      <c r="B24" s="14" t="n">
        <v>135000</v>
      </c>
    </row>
    <row r="25">
      <c r="A25" s="14" t="inlineStr">
        <is>
          <t>P2-160 Large</t>
        </is>
      </c>
      <c r="B25" s="14" t="n">
        <v>252000</v>
      </c>
    </row>
    <row r="26">
      <c r="A26" s="14" t="inlineStr">
        <is>
          <t>V2-120 Medium</t>
        </is>
      </c>
      <c r="B26" s="14" t="n">
        <v>216000</v>
      </c>
    </row>
    <row r="27">
      <c r="A27" s="14" t="inlineStr">
        <is>
          <t>V2-200 Large</t>
        </is>
      </c>
      <c r="B27" s="14" t="n">
        <v>288000</v>
      </c>
    </row>
  </sheetData>
  <mergeCells count="2">
    <mergeCell ref="A2:F2"/>
    <mergeCell ref="A1:F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2026-05-27T08:01:13Z</dcterms:created>
  <dcterms:modified xmlns:dcterms="http://purl.org/dc/terms/" xmlns:xsi="http://www.w3.org/2001/XMLSchema-instance" xsi:type="dcterms:W3CDTF">2026-05-27T08:01:13Z</dcterms:modified>
</cp:coreProperties>
</file>